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事業計画" sheetId="2" r:id="rId1"/>
  </sheets>
  <calcPr calcId="152511" calcMode="manual"/>
</workbook>
</file>

<file path=xl/calcChain.xml><?xml version="1.0" encoding="utf-8"?>
<calcChain xmlns="http://schemas.openxmlformats.org/spreadsheetml/2006/main">
  <c r="F28" i="2" l="1"/>
  <c r="E27" i="2"/>
  <c r="E14" i="2"/>
  <c r="E16" i="2" s="1"/>
  <c r="E17" i="2" s="1"/>
  <c r="F7" i="2" l="1"/>
  <c r="F46" i="2"/>
  <c r="E45" i="2"/>
  <c r="E47" i="2" s="1"/>
  <c r="E50" i="2" s="1"/>
  <c r="E52" i="2" s="1"/>
  <c r="F44" i="2"/>
  <c r="F43" i="2"/>
  <c r="F26" i="2"/>
  <c r="F25" i="2"/>
  <c r="E29" i="2"/>
  <c r="E32" i="2" s="1"/>
  <c r="E34" i="2" s="1"/>
  <c r="F45" i="2" l="1"/>
  <c r="F47" i="2" s="1"/>
  <c r="F50" i="2" s="1"/>
  <c r="F52" i="2" s="1"/>
  <c r="F27" i="2"/>
  <c r="F29" i="2" s="1"/>
  <c r="F32" i="2" s="1"/>
  <c r="F34" i="2" s="1"/>
  <c r="F8" i="2"/>
  <c r="F9" i="2" s="1"/>
  <c r="F11" i="2" s="1"/>
  <c r="F14" i="2" s="1"/>
  <c r="F16" i="2" s="1"/>
  <c r="F17" i="2" s="1"/>
  <c r="E35" i="2" s="1"/>
  <c r="F35" i="2" s="1"/>
  <c r="E53" i="2" s="1"/>
  <c r="F53" i="2" s="1"/>
  <c r="E9" i="2"/>
</calcChain>
</file>

<file path=xl/sharedStrings.xml><?xml version="1.0" encoding="utf-8"?>
<sst xmlns="http://schemas.openxmlformats.org/spreadsheetml/2006/main" count="62" uniqueCount="29">
  <si>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</si>
  <si>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</si>
  <si>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</si>
  <si>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備考</t>
    <rPh sb="0" eb="2">
      <t>ビコウ</t>
    </rPh>
    <phoneticPr fontId="2"/>
  </si>
  <si>
    <t>売上高</t>
    <rPh sb="0" eb="2">
      <t>ウリアゲ</t>
    </rPh>
    <rPh sb="2" eb="3">
      <t>ダカ</t>
    </rPh>
    <phoneticPr fontId="2"/>
  </si>
  <si>
    <t>外注費（原価）</t>
    <rPh sb="0" eb="3">
      <t>ガイチュウヒ</t>
    </rPh>
    <rPh sb="4" eb="6">
      <t>ゲンカ</t>
    </rPh>
    <phoneticPr fontId="2"/>
  </si>
  <si>
    <t>売上総利益（粗利）</t>
    <rPh sb="0" eb="2">
      <t>ウリアゲ</t>
    </rPh>
    <rPh sb="2" eb="5">
      <t>ソウリエキ</t>
    </rPh>
    <rPh sb="6" eb="8">
      <t>アラリ</t>
    </rPh>
    <phoneticPr fontId="2"/>
  </si>
  <si>
    <t>営業利益</t>
    <rPh sb="0" eb="2">
      <t>エイギョウ</t>
    </rPh>
    <rPh sb="2" eb="4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</si>
  <si>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</si>
  <si>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</si>
  <si>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当期純利益</t>
    <rPh sb="0" eb="2">
      <t>トウキ</t>
    </rPh>
    <rPh sb="2" eb="5">
      <t>ジュンリエキ</t>
    </rPh>
    <phoneticPr fontId="2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</si>
  <si>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</si>
  <si>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</si>
  <si>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対前年比140％にて試算</t>
    <rPh sb="0" eb="1">
      <t>タイ</t>
    </rPh>
    <rPh sb="1" eb="4">
      <t>ゼンネンヒ</t>
    </rPh>
    <rPh sb="10" eb="12">
      <t>シサン</t>
    </rPh>
    <phoneticPr fontId="2"/>
  </si>
  <si>
    <t>◆2015年</t>
    <rPh sb="5" eb="6">
      <t>ネン</t>
    </rPh>
    <phoneticPr fontId="2"/>
  </si>
  <si>
    <t>◆2016年</t>
    <rPh sb="5" eb="6">
      <t>ネン</t>
    </rPh>
    <phoneticPr fontId="2"/>
  </si>
  <si>
    <t>2016年</t>
    <rPh sb="4" eb="5">
      <t>ネン</t>
    </rPh>
    <phoneticPr fontId="2"/>
  </si>
  <si>
    <t>対前年比120％にて試算</t>
    <rPh sb="0" eb="1">
      <t>タイ</t>
    </rPh>
    <rPh sb="1" eb="4">
      <t>ゼンネンヒ</t>
    </rPh>
    <rPh sb="10" eb="12">
      <t>シサン</t>
    </rPh>
    <phoneticPr fontId="2"/>
  </si>
  <si>
    <t>◆2017年</t>
    <rPh sb="5" eb="6">
      <t>ネン</t>
    </rPh>
    <phoneticPr fontId="2"/>
  </si>
  <si>
    <t>2017年</t>
    <rPh sb="4" eb="5">
      <t>ネン</t>
    </rPh>
    <phoneticPr fontId="2"/>
  </si>
  <si>
    <t>累積黒字（赤字）</t>
    <rPh sb="0" eb="2">
      <t>ルイセキ</t>
    </rPh>
    <rPh sb="2" eb="4">
      <t>クロジ</t>
    </rPh>
    <rPh sb="5" eb="7">
      <t>アカジ</t>
    </rPh>
    <phoneticPr fontId="2"/>
  </si>
  <si>
    <t>2017年末に累積黒字化見込み</t>
    <rPh sb="4" eb="6">
      <t>ネンマツ</t>
    </rPh>
    <rPh sb="7" eb="9">
      <t>ルイセキ</t>
    </rPh>
    <rPh sb="9" eb="12">
      <t>クロジカ</t>
    </rPh>
    <rPh sb="12" eb="14">
      <t>ミコ</t>
    </rPh>
    <phoneticPr fontId="2"/>
  </si>
  <si>
    <t>True Japan Tour㈱　2015年～2017年　事業計画書</t>
    <rPh sb="21" eb="22">
      <t>ネン</t>
    </rPh>
    <rPh sb="27" eb="28">
      <t>ネン</t>
    </rPh>
    <rPh sb="29" eb="31">
      <t>ジギョウ</t>
    </rPh>
    <rPh sb="31" eb="34">
      <t>ケイカクショ</t>
    </rPh>
    <phoneticPr fontId="2"/>
  </si>
  <si>
    <t>対前年比132％</t>
    <rPh sb="0" eb="1">
      <t>タイ</t>
    </rPh>
    <rPh sb="1" eb="4">
      <t>ゼンネンヒ</t>
    </rPh>
    <phoneticPr fontId="2"/>
  </si>
  <si>
    <t>対前年比115％</t>
    <rPh sb="0" eb="1">
      <t>タイ</t>
    </rPh>
    <rPh sb="1" eb="4">
      <t>ゼンネンヒ</t>
    </rPh>
    <phoneticPr fontId="2"/>
  </si>
  <si>
    <t>2015年は、当期純利益の赤字幅縮小を目標とします。</t>
    <rPh sb="4" eb="5">
      <t>ネン</t>
    </rPh>
    <rPh sb="7" eb="9">
      <t>トウキ</t>
    </rPh>
    <rPh sb="9" eb="12">
      <t>ジュンリエキ</t>
    </rPh>
    <rPh sb="13" eb="16">
      <t>アカジハバ</t>
    </rPh>
    <rPh sb="16" eb="18">
      <t>シュクショウ</t>
    </rPh>
    <rPh sb="19" eb="21">
      <t>モクヒョウ</t>
    </rPh>
    <phoneticPr fontId="2"/>
  </si>
  <si>
    <t>施設・社宅使用料収入等</t>
    <rPh sb="0" eb="2">
      <t>シセツ</t>
    </rPh>
    <rPh sb="3" eb="5">
      <t>シャタク</t>
    </rPh>
    <rPh sb="5" eb="8">
      <t>シヨウリョウ</t>
    </rPh>
    <rPh sb="8" eb="10">
      <t>シュウニュウ</t>
    </rPh>
    <rPh sb="10" eb="11">
      <t>トウ</t>
    </rPh>
    <phoneticPr fontId="2"/>
  </si>
  <si>
    <t>2016年は、単年度黒字を目標とします。</t>
    <rPh sb="4" eb="5">
      <t>ネン</t>
    </rPh>
    <rPh sb="7" eb="10">
      <t>タンネンド</t>
    </rPh>
    <rPh sb="10" eb="12">
      <t>クロジ</t>
    </rPh>
    <rPh sb="13" eb="15">
      <t>モクヒョウ</t>
    </rPh>
    <phoneticPr fontId="2"/>
  </si>
  <si>
    <t>2017年は、累積黒字化を見込みます。この年より、配当開始予定です。</t>
    <rPh sb="4" eb="5">
      <t>ネン</t>
    </rPh>
    <rPh sb="7" eb="9">
      <t>ルイセキ</t>
    </rPh>
    <rPh sb="9" eb="12">
      <t>クロジカ</t>
    </rPh>
    <rPh sb="13" eb="15">
      <t>ミコ</t>
    </rPh>
    <rPh sb="21" eb="22">
      <t>トシ</t>
    </rPh>
    <rPh sb="25" eb="27">
      <t>ハイトウ</t>
    </rPh>
    <rPh sb="27" eb="29">
      <t>カイシ</t>
    </rPh>
    <rPh sb="29" eb="3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</si>
</sst>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38" fontId="0" fillId="0" borderId="1" xfId="0" applyNumberFormat="1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3" fillId="0" borderId="1" xfId="0" applyFont="1" applyBorder="1"/>
    <xf numFmtId="38" fontId="0" fillId="0" borderId="3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3" xfId="0" applyNumberForma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/>
    <xf numFmtId="0" fontId="3" fillId="0" borderId="0" xfId="0" applyFont="1"/>
    <xf numFmtId="0" fontId="3" fillId="0" borderId="10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3" fillId="0" borderId="14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4" workbookViewId="0">
      <selection activeCell="A38" sqref="A38:XFD38"/>
    </sheetView>
  </sheetViews>
  <sheetFormatPr defaultRowHeight="13.5" x14ac:dyDescent="0.15"/>
  <cols>
    <col min="1" max="2" width="3.125" customWidth="1"/>
    <col min="3" max="3" width="7.25" customWidth="1"/>
    <col min="4" max="4" width="21.25" customWidth="1"/>
    <col min="5" max="5" width="15.25" customWidth="1"/>
    <col min="6" max="6" width="16.5" customWidth="1"/>
    <col min="7" max="7" width="31.875" customWidth="1"/>
  </cols>
  <sheetData>
    <row r="1" spans="1:7" ht="17.25" x14ac:dyDescent="0.2">
      <c r="A1" s="26" t="s">
        <v>22</v>
      </c>
      <c r="B1" s="26"/>
    </row>
    <row r="3" spans="1:7" ht="14.25" x14ac:dyDescent="0.15">
      <c r="B3" s="28" t="s">
        <v>14</v>
      </c>
    </row>
    <row r="4" spans="1:7" x14ac:dyDescent="0.15">
      <c r="C4" t="s">
        <v>25</v>
      </c>
    </row>
    <row r="5" spans="1:7" ht="14.25" thickBot="1" x14ac:dyDescent="0.2"/>
    <row r="6" spans="1:7" x14ac:dyDescent="0.15">
      <c r="C6" s="3"/>
      <c r="D6" s="3"/>
      <c r="E6" s="5" t="s">
        <v>1</v>
      </c>
      <c r="F6" s="21" t="s">
        <v>2</v>
      </c>
      <c r="G6" s="6" t="s">
        <v>3</v>
      </c>
    </row>
    <row r="7" spans="1:7" x14ac:dyDescent="0.15">
      <c r="C7" s="5" t="s">
        <v>4</v>
      </c>
      <c r="D7" s="6"/>
      <c r="E7" s="13">
        <v>60600164</v>
      </c>
      <c r="F7" s="22">
        <f>E7*1.4</f>
        <v>84840229.599999994</v>
      </c>
      <c r="G7" s="6" t="s">
        <v>13</v>
      </c>
    </row>
    <row r="8" spans="1:7" x14ac:dyDescent="0.15">
      <c r="C8" s="4" t="s">
        <v>5</v>
      </c>
      <c r="D8" s="4"/>
      <c r="E8" s="13">
        <v>-27252449</v>
      </c>
      <c r="F8" s="22">
        <f>E8*1.4</f>
        <v>-38153428.599999994</v>
      </c>
      <c r="G8" s="6" t="s">
        <v>13</v>
      </c>
    </row>
    <row r="9" spans="1:7" x14ac:dyDescent="0.15">
      <c r="C9" s="4"/>
      <c r="D9" s="4" t="s">
        <v>6</v>
      </c>
      <c r="E9" s="13">
        <f>E7+E8</f>
        <v>33347715</v>
      </c>
      <c r="F9" s="22">
        <f>F7+F8</f>
        <v>46686801</v>
      </c>
      <c r="G9" s="6"/>
    </row>
    <row r="10" spans="1:7" x14ac:dyDescent="0.15">
      <c r="C10" s="4" t="s">
        <v>0</v>
      </c>
      <c r="D10" s="4"/>
      <c r="E10" s="13">
        <v>-36454142</v>
      </c>
      <c r="F10" s="22">
        <v>-47795000</v>
      </c>
      <c r="G10" s="6" t="s">
        <v>23</v>
      </c>
    </row>
    <row r="11" spans="1:7" x14ac:dyDescent="0.15">
      <c r="C11" s="4"/>
      <c r="D11" s="4" t="s">
        <v>7</v>
      </c>
      <c r="E11" s="13">
        <v>-3106427</v>
      </c>
      <c r="F11" s="22">
        <f>F9+F10</f>
        <v>-1108199</v>
      </c>
      <c r="G11" s="6"/>
    </row>
    <row r="12" spans="1:7" x14ac:dyDescent="0.15">
      <c r="C12" s="4" t="s">
        <v>8</v>
      </c>
      <c r="D12" s="4"/>
      <c r="E12" s="13">
        <v>449172</v>
      </c>
      <c r="F12" s="22">
        <v>918000</v>
      </c>
      <c r="G12" s="6" t="s">
        <v>26</v>
      </c>
    </row>
    <row r="13" spans="1:7" x14ac:dyDescent="0.15">
      <c r="C13" s="4" t="s">
        <v>9</v>
      </c>
      <c r="D13" s="4"/>
      <c r="E13" s="13">
        <v>-266823</v>
      </c>
      <c r="F13" s="22">
        <v>-266823</v>
      </c>
      <c r="G13" s="6"/>
    </row>
    <row r="14" spans="1:7" x14ac:dyDescent="0.15">
      <c r="C14" s="4"/>
      <c r="D14" s="4" t="s">
        <v>11</v>
      </c>
      <c r="E14" s="13">
        <f>SUM(E11:E13)</f>
        <v>-2924078</v>
      </c>
      <c r="F14" s="22">
        <f>SUM(F11:F13)</f>
        <v>-457022</v>
      </c>
      <c r="G14" s="6"/>
    </row>
    <row r="15" spans="1:7" ht="14.25" thickBot="1" x14ac:dyDescent="0.2">
      <c r="C15" s="8" t="s">
        <v>12</v>
      </c>
      <c r="D15" s="8"/>
      <c r="E15" s="14">
        <v>-180945</v>
      </c>
      <c r="F15" s="23">
        <v>-180945</v>
      </c>
      <c r="G15" s="17"/>
    </row>
    <row r="16" spans="1:7" ht="14.25" thickTop="1" x14ac:dyDescent="0.15">
      <c r="C16" s="10"/>
      <c r="D16" s="10" t="s">
        <v>10</v>
      </c>
      <c r="E16" s="15">
        <f>E14+E15</f>
        <v>-3105023</v>
      </c>
      <c r="F16" s="24">
        <f>F14+F15</f>
        <v>-637967</v>
      </c>
      <c r="G16" s="18"/>
    </row>
    <row r="17" spans="2:7" ht="14.25" thickBot="1" x14ac:dyDescent="0.2">
      <c r="C17" s="2"/>
      <c r="D17" s="2" t="s">
        <v>20</v>
      </c>
      <c r="E17" s="16">
        <f>E16</f>
        <v>-3105023</v>
      </c>
      <c r="F17" s="25">
        <f>E17+F16</f>
        <v>-3742990</v>
      </c>
      <c r="G17" s="19"/>
    </row>
    <row r="21" spans="2:7" ht="14.25" x14ac:dyDescent="0.15">
      <c r="B21" s="28" t="s">
        <v>15</v>
      </c>
    </row>
    <row r="22" spans="2:7" x14ac:dyDescent="0.15">
      <c r="C22" t="s">
        <v>27</v>
      </c>
    </row>
    <row r="23" spans="2:7" ht="14.25" thickBot="1" x14ac:dyDescent="0.2"/>
    <row r="24" spans="2:7" x14ac:dyDescent="0.15">
      <c r="C24" s="3"/>
      <c r="D24" s="3"/>
      <c r="E24" s="4" t="s">
        <v>2</v>
      </c>
      <c r="F24" s="21" t="s">
        <v>16</v>
      </c>
      <c r="G24" s="4" t="s">
        <v>3</v>
      </c>
    </row>
    <row r="25" spans="2:7" x14ac:dyDescent="0.15">
      <c r="C25" s="5" t="s">
        <v>4</v>
      </c>
      <c r="D25" s="6"/>
      <c r="E25" s="7">
        <v>84840230</v>
      </c>
      <c r="F25" s="22">
        <f>E25*1.2</f>
        <v>101808276</v>
      </c>
      <c r="G25" s="4" t="s">
        <v>17</v>
      </c>
    </row>
    <row r="26" spans="2:7" x14ac:dyDescent="0.15">
      <c r="C26" s="4" t="s">
        <v>5</v>
      </c>
      <c r="D26" s="4"/>
      <c r="E26" s="7">
        <v>-38153429</v>
      </c>
      <c r="F26" s="22">
        <f>E26*1.2</f>
        <v>-45784114.799999997</v>
      </c>
      <c r="G26" s="4" t="s">
        <v>17</v>
      </c>
    </row>
    <row r="27" spans="2:7" x14ac:dyDescent="0.15">
      <c r="C27" s="4"/>
      <c r="D27" s="4" t="s">
        <v>6</v>
      </c>
      <c r="E27" s="7">
        <f>E25+E26</f>
        <v>46686801</v>
      </c>
      <c r="F27" s="22">
        <f>F25+F26</f>
        <v>56024161.200000003</v>
      </c>
      <c r="G27" s="4"/>
    </row>
    <row r="28" spans="2:7" x14ac:dyDescent="0.15">
      <c r="C28" s="4" t="s">
        <v>0</v>
      </c>
      <c r="D28" s="4"/>
      <c r="E28" s="7">
        <v>-47795000</v>
      </c>
      <c r="F28" s="22">
        <f>E28*1.15</f>
        <v>-54964249.999999993</v>
      </c>
      <c r="G28" s="4" t="s">
        <v>24</v>
      </c>
    </row>
    <row r="29" spans="2:7" x14ac:dyDescent="0.15">
      <c r="C29" s="4"/>
      <c r="D29" s="4" t="s">
        <v>7</v>
      </c>
      <c r="E29" s="7">
        <f>E27+E28</f>
        <v>-1108199</v>
      </c>
      <c r="F29" s="22">
        <f>F27+F28</f>
        <v>1059911.2000000104</v>
      </c>
      <c r="G29" s="4"/>
    </row>
    <row r="30" spans="2:7" x14ac:dyDescent="0.15">
      <c r="C30" s="4" t="s">
        <v>8</v>
      </c>
      <c r="D30" s="4"/>
      <c r="E30" s="7">
        <v>918000</v>
      </c>
      <c r="F30" s="22">
        <v>918000</v>
      </c>
      <c r="G30" s="6" t="s">
        <v>26</v>
      </c>
    </row>
    <row r="31" spans="2:7" x14ac:dyDescent="0.15">
      <c r="C31" s="4" t="s">
        <v>9</v>
      </c>
      <c r="D31" s="4"/>
      <c r="E31" s="7">
        <v>-266823</v>
      </c>
      <c r="F31" s="22">
        <v>-266823</v>
      </c>
      <c r="G31" s="4"/>
    </row>
    <row r="32" spans="2:7" x14ac:dyDescent="0.15">
      <c r="C32" s="4"/>
      <c r="D32" s="4" t="s">
        <v>11</v>
      </c>
      <c r="E32" s="7">
        <f>SUM(E29:E31)</f>
        <v>-457022</v>
      </c>
      <c r="F32" s="22">
        <f>SUM(F29:F31)</f>
        <v>1711088.2000000104</v>
      </c>
      <c r="G32" s="4"/>
    </row>
    <row r="33" spans="2:9" ht="14.25" thickBot="1" x14ac:dyDescent="0.2">
      <c r="C33" s="8" t="s">
        <v>12</v>
      </c>
      <c r="D33" s="8"/>
      <c r="E33" s="9">
        <v>-180945</v>
      </c>
      <c r="F33" s="23">
        <v>-180945</v>
      </c>
      <c r="G33" s="8"/>
    </row>
    <row r="34" spans="2:9" ht="14.25" thickTop="1" x14ac:dyDescent="0.15">
      <c r="C34" s="10"/>
      <c r="D34" s="10" t="s">
        <v>10</v>
      </c>
      <c r="E34" s="11">
        <f>E32+E33</f>
        <v>-637967</v>
      </c>
      <c r="F34" s="24">
        <f>F32+F33</f>
        <v>1530143.2000000104</v>
      </c>
      <c r="G34" s="10"/>
    </row>
    <row r="35" spans="2:9" ht="14.25" thickBot="1" x14ac:dyDescent="0.2">
      <c r="C35" s="2"/>
      <c r="D35" s="2" t="s">
        <v>20</v>
      </c>
      <c r="E35" s="1">
        <f>F17</f>
        <v>-3742990</v>
      </c>
      <c r="F35" s="25">
        <f>E35+F34</f>
        <v>-2212846.7999999896</v>
      </c>
      <c r="G35" s="2"/>
    </row>
    <row r="39" spans="2:9" ht="14.25" x14ac:dyDescent="0.15">
      <c r="B39" s="27" t="s">
        <v>18</v>
      </c>
    </row>
    <row r="40" spans="2:9" x14ac:dyDescent="0.15">
      <c r="C40" t="s">
        <v>28</v>
      </c>
    </row>
    <row r="41" spans="2:9" ht="14.25" thickBot="1" x14ac:dyDescent="0.2"/>
    <row r="42" spans="2:9" x14ac:dyDescent="0.15">
      <c r="C42" s="3"/>
      <c r="D42" s="3"/>
      <c r="E42" s="4" t="s">
        <v>16</v>
      </c>
      <c r="F42" s="21" t="s">
        <v>19</v>
      </c>
      <c r="G42" s="4" t="s">
        <v>3</v>
      </c>
    </row>
    <row r="43" spans="2:9" x14ac:dyDescent="0.15">
      <c r="C43" s="5" t="s">
        <v>4</v>
      </c>
      <c r="D43" s="6"/>
      <c r="E43" s="7">
        <v>101808276</v>
      </c>
      <c r="F43" s="22">
        <f>E43*1.2</f>
        <v>122169931.19999999</v>
      </c>
      <c r="G43" s="4" t="s">
        <v>17</v>
      </c>
    </row>
    <row r="44" spans="2:9" x14ac:dyDescent="0.15">
      <c r="C44" s="4" t="s">
        <v>5</v>
      </c>
      <c r="D44" s="4"/>
      <c r="E44" s="7">
        <v>-45784114.799999997</v>
      </c>
      <c r="F44" s="22">
        <f>E44*1.2</f>
        <v>-54940937.759999998</v>
      </c>
      <c r="G44" s="4" t="s">
        <v>17</v>
      </c>
      <c r="I44" s="20"/>
    </row>
    <row r="45" spans="2:9" x14ac:dyDescent="0.15">
      <c r="C45" s="4"/>
      <c r="D45" s="4" t="s">
        <v>6</v>
      </c>
      <c r="E45" s="7">
        <f>E43+E44</f>
        <v>56024161.200000003</v>
      </c>
      <c r="F45" s="22">
        <f>F43+F44</f>
        <v>67228993.439999998</v>
      </c>
      <c r="G45" s="4"/>
    </row>
    <row r="46" spans="2:9" x14ac:dyDescent="0.15">
      <c r="C46" s="4" t="s">
        <v>0</v>
      </c>
      <c r="D46" s="4"/>
      <c r="E46" s="7">
        <v>-54964249.999999993</v>
      </c>
      <c r="F46" s="22">
        <f>E46*1.15</f>
        <v>-63208887.499999985</v>
      </c>
      <c r="G46" s="4" t="s">
        <v>24</v>
      </c>
    </row>
    <row r="47" spans="2:9" x14ac:dyDescent="0.15">
      <c r="C47" s="4"/>
      <c r="D47" s="4" t="s">
        <v>7</v>
      </c>
      <c r="E47" s="7">
        <f>E45+E46</f>
        <v>1059911.2000000104</v>
      </c>
      <c r="F47" s="22">
        <f>F45+F46</f>
        <v>4020105.9400000125</v>
      </c>
      <c r="G47" s="4"/>
    </row>
    <row r="48" spans="2:9" x14ac:dyDescent="0.15">
      <c r="C48" s="4" t="s">
        <v>8</v>
      </c>
      <c r="D48" s="4"/>
      <c r="E48" s="7">
        <v>918000</v>
      </c>
      <c r="F48" s="22">
        <v>918000</v>
      </c>
      <c r="G48" s="6" t="s">
        <v>26</v>
      </c>
    </row>
    <row r="49" spans="3:7" x14ac:dyDescent="0.15">
      <c r="C49" s="4" t="s">
        <v>9</v>
      </c>
      <c r="D49" s="4"/>
      <c r="E49" s="7">
        <v>-266823</v>
      </c>
      <c r="F49" s="22">
        <v>-266823</v>
      </c>
      <c r="G49" s="4"/>
    </row>
    <row r="50" spans="3:7" x14ac:dyDescent="0.15">
      <c r="C50" s="4"/>
      <c r="D50" s="4" t="s">
        <v>11</v>
      </c>
      <c r="E50" s="7">
        <f>SUM(E47:E49)</f>
        <v>1711088.2000000104</v>
      </c>
      <c r="F50" s="22">
        <f>SUM(F47:F49)</f>
        <v>4671282.9400000125</v>
      </c>
      <c r="G50" s="4"/>
    </row>
    <row r="51" spans="3:7" ht="14.25" thickBot="1" x14ac:dyDescent="0.2">
      <c r="C51" s="8" t="s">
        <v>12</v>
      </c>
      <c r="D51" s="8"/>
      <c r="E51" s="9">
        <v>-180945</v>
      </c>
      <c r="F51" s="23">
        <v>-180945</v>
      </c>
      <c r="G51" s="8"/>
    </row>
    <row r="52" spans="3:7" ht="14.25" thickTop="1" x14ac:dyDescent="0.15">
      <c r="C52" s="10"/>
      <c r="D52" s="10" t="s">
        <v>10</v>
      </c>
      <c r="E52" s="11">
        <f>E50+E51</f>
        <v>1530143.2000000104</v>
      </c>
      <c r="F52" s="24">
        <f>F50+F51</f>
        <v>4490337.9400000125</v>
      </c>
      <c r="G52" s="10"/>
    </row>
    <row r="53" spans="3:7" ht="14.25" thickBot="1" x14ac:dyDescent="0.2">
      <c r="C53" s="2"/>
      <c r="D53" s="2" t="s">
        <v>20</v>
      </c>
      <c r="E53" s="1">
        <f>F35</f>
        <v>-2212846.7999999896</v>
      </c>
      <c r="F53" s="25">
        <f>E53+F52</f>
        <v>2277491.1400000229</v>
      </c>
      <c r="G53" s="12" t="s">
        <v>21</v>
      </c>
    </row>
  </sheetData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2015-02-19T04:15:11Z</dcterms:modified>
</cp:coreProperties>
</file>